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汇总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7" name="ID_03CDF7E74AC04833A7B93BB7C9C65FB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935335" y="1592580"/>
          <a:ext cx="3990975" cy="6467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0F7EDF258C014710B4136F012E0F845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869295" y="4013200"/>
          <a:ext cx="3952875" cy="6429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DB64C2DDAD7B4C3B9BC51F0E90FC009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869295" y="4013200"/>
          <a:ext cx="4829175" cy="5353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04555785A7F4415AB0FF561FB029CC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202920" y="6553200"/>
          <a:ext cx="4543425" cy="4972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1869B59067AA418E9CA0996D7336B47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69295" y="9093200"/>
          <a:ext cx="3762375" cy="6029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38F440ABC9414336A1E282F8C4C224D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02920" y="9093200"/>
          <a:ext cx="4276725" cy="5010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4E0ABEABCC74B6BA564EB6CC174B8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869295" y="11633200"/>
          <a:ext cx="3952875" cy="6391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71CCB2DD5AC742FE8BC41661AF764EB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869295" y="14173200"/>
          <a:ext cx="3933825" cy="6457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1BFCB0EAA0594B4EB788D81AC55534C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202920" y="14173200"/>
          <a:ext cx="3409950" cy="2581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1FCB308586DF43DE8E39E87689680D2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869295" y="16713200"/>
          <a:ext cx="4000500" cy="6324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C018496F50A24BACB9F0C79A7168A6C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202920" y="11633200"/>
          <a:ext cx="4791075" cy="2676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DD642D6D9D8B4DE4BE2C3427E3EDB34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202920" y="16713200"/>
          <a:ext cx="3581400" cy="1895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4E9F05B89F1C4ECC91B2ED068310DF3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202920" y="19253200"/>
          <a:ext cx="3714750" cy="2809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FECCBF7A28274ADA940312A15B12EA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869295" y="21793200"/>
          <a:ext cx="2076450" cy="6124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8CFA17A09BFD4647815E710A2C6A014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202920" y="21793200"/>
          <a:ext cx="2257425" cy="2352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CC2AE0319F6F4E059D68505E1547D37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869295" y="24333200"/>
          <a:ext cx="4257675" cy="2295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BEB3831A050C4D88B6D2A4C146E071B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0869295" y="24333200"/>
          <a:ext cx="4057650" cy="27717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48FB0D1116A74868B94B5DF7757EFA8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0869295" y="29413200"/>
          <a:ext cx="2752725" cy="2362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6A73A9F6DB5A4055B018B9949236CB0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869295" y="31953200"/>
          <a:ext cx="4505325" cy="2952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F0F362F221E949F7AB633C5A2C2C290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202920" y="31953200"/>
          <a:ext cx="4048125" cy="2819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272B5DFF9605476996DC55FB3C41983C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0869295" y="34493200"/>
          <a:ext cx="3838575" cy="2762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3A4899EDB90B4CB0B62C717DE573B5E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3202920" y="34493200"/>
          <a:ext cx="3505200" cy="271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90212A823F364DF39DA1591B125634A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0869295" y="37033200"/>
          <a:ext cx="5848350" cy="41052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5510256B6D974370849D2E8200D6269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3202920" y="37033200"/>
          <a:ext cx="5353050" cy="5953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595AB6644B3A4E9F848FE4A2E6C21666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0869295" y="39573200"/>
          <a:ext cx="7477125" cy="3429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4910A7CD85854831AC7FD5E4362AFB2A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3202920" y="42113200"/>
          <a:ext cx="4505325" cy="43053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<sst xmlns="http://schemas.openxmlformats.org/spreadsheetml/2006/main" count="49" uniqueCount="39">
  <si>
    <t>前进街执法办2023年城市管理执法制式服装和标志标识采购需求书</t>
  </si>
  <si>
    <t>品种</t>
  </si>
  <si>
    <t>计量
单位</t>
  </si>
  <si>
    <t>采购数量</t>
  </si>
  <si>
    <t>款式设计说明</t>
  </si>
  <si>
    <t>款式图</t>
  </si>
  <si>
    <t>春秋
常服</t>
  </si>
  <si>
    <t>套</t>
  </si>
  <si>
    <t>春秋(冬)常服采用单排三粒扣，戗驳头，女装圆下摆设计展示出女性的柔美，藏青色常服搭配天蓝色衬衣体现城市管理人员的形象特点。</t>
  </si>
  <si>
    <t>冬常服</t>
  </si>
  <si>
    <t>春秋茄克式执勤服</t>
  </si>
  <si>
    <t>春秋茄克式执勤服款式简洁，立翻领形式，下口袋内部有拉链，双明线设计仿牛仔风格，男款增加了臂袋。</t>
  </si>
  <si>
    <t>冬季茄克式执勤服</t>
  </si>
  <si>
    <t>冬茄克式执勤服款式简洁，立翻领形式，下口袋内部有拉链，双明线设计仿牛仔风格，增加可拆卸毛领，男款增加了臂袋。</t>
  </si>
  <si>
    <t>春秋常服配套衬衣</t>
  </si>
  <si>
    <t>件</t>
  </si>
  <si>
    <t>男衬衣为普通衬衣，女衬衣设有刀背分割，收身效果下摆均为圆摆。</t>
  </si>
  <si>
    <t>短袖夏装制式衬衣</t>
  </si>
  <si>
    <t xml:space="preserve">
上衣在前门襟增加了藏青色配色，下摆为圆摆设计，女款袖口有配色。
</t>
  </si>
  <si>
    <t>长袖夏装制式衬衣</t>
  </si>
  <si>
    <t xml:space="preserve">长袖制式衬衣款式简洁，前门襟使用藏青色配色，袖口配色与前门襟呼应，肩部加有悬挂对讲机或记录仪的袢。男款袖口无配色，前胸设有带盖口袋。
</t>
  </si>
  <si>
    <t>单裤</t>
  </si>
  <si>
    <t>条</t>
  </si>
  <si>
    <t>下衣为西裤</t>
  </si>
  <si>
    <t>裙子</t>
  </si>
  <si>
    <t>裙子设后开衩，方便活动</t>
  </si>
  <si>
    <t>大檐帽（女卷檐帽）</t>
  </si>
  <si>
    <t>顶</t>
  </si>
  <si>
    <t xml:space="preserve">女士卷檐帽前部增加弧线型压条装饰。男士帽分普通和凉帽，凉帽帽顶为网眼布，帽墙装饰采用中国结变形后的刺绣装饰，给人一种亲和力，黑色帽墙与黑色帽檐，帽微又给人一种威严感。
</t>
  </si>
  <si>
    <t>大檐凉帽（女卷檐凉帽）</t>
  </si>
  <si>
    <t>布面栽绒防寒帽</t>
  </si>
  <si>
    <t xml:space="preserve">防寒帽采用布面，保暖性好。
</t>
  </si>
  <si>
    <t>单皮鞋</t>
  </si>
  <si>
    <t>双</t>
  </si>
  <si>
    <t xml:space="preserve">男单皮鞋
外耳式系带款，跗背调节量大，适应不同脚型人员穿用，围盖线条向后帮延伸至包跟，与流线型鞋形搭配，凸显执法者的精气神。
设计说明：此款为春秋男单皮鞋，围盖式软领口设计，线条流畅便于搭配制服。鞋面、鞋里均采用天然皮革，透气性好，养脚护脚。大底采用双密度橡胶底，轻便、耐磨、止滑性能好，柔软舒适，减轻长时间穿着的疲劳感。
主辅材料说明：鞋面材料：全粒面小牛皮厚度1.2-1.4mm；鞋里材料：头层水染猪皮里 厚度0.4-0.6mm；鞋垫：头层水染牛里复合聚醚发泡成型垫外底：双密度橡胶大底。工艺结构：双密度连帮注射。
女单皮鞋
外耳式系带款，附背调节量大，适应不同脚型人员穿用。
设计说明：此款鞋为春秋女单皮鞋，鞋面材料选用小牛皮，鞋里材料为头层水染猪皮里，养脚护脚，舒适透气。中底
前掌加贴天然乳胶海绵，大底采用高耐磨软橡胶，柔软舒适有弹性，穿着稳定性、防滑性好。
主辅材料说明：鞋面材料：全粒面小牛皮 厚度1.0-1.2mm；鞋里材料：头层水染猪皮里厚度0.4-0.6mm；鞋垫：头层水染猪皮里复合高密度乳胶；外底：橡胶。工艺结构：双密度连帮注射
</t>
  </si>
  <si>
    <t>皮凉鞋</t>
  </si>
  <si>
    <t xml:space="preserve">男皮凉鞋
围盖外耳式系带款，跗背调节量大，适应不同脚型人员穿用，围盖线条向后帮延伸至包跟，使鞋款更加修长、精神。
设计说明：此款为冲孔式男皮凉鞋，围盖式软领口设计，线条流畅便于搭配制服。鞋面、鞋里采用天然皮革冲孔设计，增加透气性。大底采用双密度橡胶底，轻便、耐磨、止滑性能好，柔软舒适，减轻长时间穿着的疲劳感。
主辅材料说明：鞋面材料：全粒面小牛皮 厚度1.2-1.4mm；鞋里材料：头层水染猪皮里厚度0.4-0.6mm；鞋垫：头层水染牛里复合聚醚发泡成型垫外底：双密度橡胶大底。工艺结构：双密度连帮注射。
女皮凉鞋
袢带外踝一侧使用饰扣，精致美观
设计说明：此款为浅口女皮凉鞋，简洁大方。鞋面增加祥带，增添舒适性，更适合长时间站立和行走。鞋面材料选用小牛皮，鞋里材料为头层水染猪皮里，养脚护脚，舒适透气。中底加贴天然乳胶海绵，大底为高耐磨软橡胶，增加柔软舒适度。
主辅材料说明：鞋面材料：全粒面小牛皮，厚度1.0-1.2mm；鞋里材料：头层水染猪皮里厚度0.4-0.6mm；鞋垫：头层水染猪皮里复合高密度乳胶外底：橡胶成型底。工艺结构：双密度连帮注射。
</t>
  </si>
  <si>
    <t>标志
标识
（含腰带、帽徽、硬肩章、软肩章、套式肩章、挂式臂章、领花、硬胸徽、软胸徽、硬胸号、软胸号、领带、领带卡）</t>
  </si>
  <si>
    <t xml:space="preserve">标志标识类一帽徽
材料：锌铝合金
工艺：模具压铸，表面涂漆，镀金。规格：57mm*55mm
标志标识类一领花 臂章
领花材料：锌铝合金；工艺：模具压铸，表面镀金规格：20mm*26mm；
臂章材料：低弹涤纶丝工艺：提花织物规格：100mm*82mm。
标志标识类一 硬肩章、软肩章、套式肩章肩章
肩章材料：低弹涤纶丝
工艺：提花织物；规格：140mm*50mm；（套式肩章：95mm*50mm）
肩徽、 肩杠材料：锌铝合金工艺：模具压铸，表面镀金规格：肩徽24mm*24mm；肩杠一级17mm*46mm；二级12mm*46mm； 三级 8mm*46mm。
标志标识类—软硬胸徽 软硬胸号
硬胸徽、胸号 材料：锌铝合金；工艺：模具压铸，表面镀金，涂漆；规格：软胸徽 30mm*72mm、硬胸徽 27mm*70mm
软胸徽、胸号 材料：低弹涤纶丝；工艺：提花织物；规格： 软胸号 28mm*75mm、硬胸号  25mm*70mm
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</si>
</sst>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6"/>
      <name val="宋体"/>
      <charset val="134"/>
      <scheme val="minor"/>
    </font>
    <font>
      <sz val="11"/>
      <name val="宋体"/>
      <charset val="134"/>
      <scheme val="minor"/>
    </font>
    <font>
      <sz val="26"/>
      <name val="方正小标宋_GBK"/>
      <charset val="134"/>
    </font>
    <font>
      <sz val="16"/>
      <name val="方正小标宋_GBK"/>
      <charset val="134"/>
    </font>
    <font>
      <sz val="16"/>
      <name val="黑体"/>
      <charset val="134"/>
    </font>
    <font>
      <sz val="14"/>
      <name val="黑体"/>
      <charset val="134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8"/>
  <sheetViews>
    <sheetView tabSelected="1" view="pageBreakPreview" zoomScale="80" zoomScaleNormal="100" workbookViewId="0">
      <selection activeCell="C2" sqref="C2"/>
    </sheetView>
  </sheetViews>
  <sheetFormatPr defaultColWidth="9" defaultRowHeight="20.25" outlineLevelCol="5"/>
  <cols>
    <col min="1" max="1" width="9" style="3"/>
    <col min="2" max="2" width="9.86666666666667" style="2" customWidth="1"/>
    <col min="3" max="3" width="5.94166666666667" style="2" customWidth="1"/>
    <col min="4" max="4" width="97.125" style="4" customWidth="1"/>
    <col min="5" max="6" width="30.625" style="2" customWidth="1"/>
    <col min="7" max="16373" width="9" style="2" customWidth="1"/>
    <col min="16374" max="16384" width="9" style="2"/>
  </cols>
  <sheetData>
    <row r="1" ht="70" customHeight="1" spans="1:6">
      <c r="A1" s="5" t="s">
        <v>0</v>
      </c>
      <c r="B1" s="5"/>
      <c r="C1" s="5"/>
      <c r="D1" s="6"/>
      <c r="E1" s="5"/>
      <c r="F1" s="5"/>
    </row>
    <row r="2" s="1" customFormat="1" ht="46" customHeight="1" spans="1:6">
      <c r="A2" s="7" t="s">
        <v>1</v>
      </c>
      <c r="B2" s="7" t="s">
        <v>2</v>
      </c>
      <c r="C2" s="8" t="s">
        <v>3</v>
      </c>
      <c r="D2" s="9" t="s">
        <v>4</v>
      </c>
      <c r="E2" s="9" t="s">
        <v>5</v>
      </c>
      <c r="F2" s="9"/>
    </row>
    <row r="3" s="2" customFormat="1" ht="200" customHeight="1" spans="1:6">
      <c r="A3" s="10" t="s">
        <v>6</v>
      </c>
      <c r="B3" s="11" t="s">
        <v>7</v>
      </c>
      <c r="C3" s="11">
        <v>31</v>
      </c>
      <c r="D3" s="12" t="s">
        <v>8</v>
      </c>
      <c r="E3" s="11" t="str">
        <f>_xlfn.DISPIMG("ID_03CDF7E74AC04833A7B93BB7C9C65FB6",1)</f>
        <v>=DISPIMG("ID_03CDF7E74AC04833A7B93BB7C9C65FB6",1)</v>
      </c>
      <c r="F3" s="11" t="str">
        <f>_xlfn.DISPIMG("ID_DB64C2DDAD7B4C3B9BC51F0E90FC0095",1)</f>
        <v>=DISPIMG("ID_DB64C2DDAD7B4C3B9BC51F0E90FC0095",1)</v>
      </c>
    </row>
    <row r="4" s="2" customFormat="1" ht="200" customHeight="1" spans="1:6">
      <c r="A4" s="10" t="s">
        <v>9</v>
      </c>
      <c r="B4" s="11" t="s">
        <v>7</v>
      </c>
      <c r="C4" s="11">
        <v>31</v>
      </c>
      <c r="D4" s="12"/>
      <c r="E4" s="11" t="str">
        <f>_xlfn.DISPIMG("ID_03CDF7E74AC04833A7B93BB7C9C65FB6",1)</f>
        <v>=DISPIMG("ID_03CDF7E74AC04833A7B93BB7C9C65FB6",1)</v>
      </c>
      <c r="F4" s="11" t="str">
        <f>_xlfn.DISPIMG("ID_DB64C2DDAD7B4C3B9BC51F0E90FC0095",1)</f>
        <v>=DISPIMG("ID_DB64C2DDAD7B4C3B9BC51F0E90FC0095",1)</v>
      </c>
    </row>
    <row r="5" s="2" customFormat="1" ht="200" customHeight="1" spans="1:6">
      <c r="A5" s="10" t="s">
        <v>10</v>
      </c>
      <c r="B5" s="11" t="s">
        <v>7</v>
      </c>
      <c r="C5" s="11">
        <v>62</v>
      </c>
      <c r="D5" s="13" t="s">
        <v>11</v>
      </c>
      <c r="E5" s="11" t="str">
        <f>_xlfn.DISPIMG("ID_0F7EDF258C014710B4136F012E0F845C",1)</f>
        <v>=DISPIMG("ID_0F7EDF258C014710B4136F012E0F845C",1)</v>
      </c>
      <c r="F5" s="11" t="str">
        <f>_xlfn.DISPIMG("ID_04555785A7F4415AB0FF561FB029CC23",1)</f>
        <v>=DISPIMG("ID_04555785A7F4415AB0FF561FB029CC23",1)</v>
      </c>
    </row>
    <row r="6" s="2" customFormat="1" ht="200" customHeight="1" spans="1:6">
      <c r="A6" s="10" t="s">
        <v>12</v>
      </c>
      <c r="B6" s="11" t="s">
        <v>7</v>
      </c>
      <c r="C6" s="11">
        <v>62</v>
      </c>
      <c r="D6" s="12" t="s">
        <v>13</v>
      </c>
      <c r="E6" s="11" t="str">
        <f>_xlfn.DISPIMG("ID_1869B59067AA418E9CA0996D7336B472",1)</f>
        <v>=DISPIMG("ID_1869B59067AA418E9CA0996D7336B472",1)</v>
      </c>
      <c r="F6" s="11" t="str">
        <f>_xlfn.DISPIMG("ID_38F440ABC9414336A1E282F8C4C224D4",1)</f>
        <v>=DISPIMG("ID_38F440ABC9414336A1E282F8C4C224D4",1)</v>
      </c>
    </row>
    <row r="7" s="2" customFormat="1" ht="200" customHeight="1" spans="1:6">
      <c r="A7" s="10" t="s">
        <v>14</v>
      </c>
      <c r="B7" s="11" t="s">
        <v>15</v>
      </c>
      <c r="C7" s="11">
        <v>62</v>
      </c>
      <c r="D7" s="13" t="s">
        <v>16</v>
      </c>
      <c r="E7" s="11" t="str">
        <f>_xlfn.DISPIMG("ID_04E0ABEABCC74B6BA564EB6CC174B814",1)</f>
        <v>=DISPIMG("ID_04E0ABEABCC74B6BA564EB6CC174B814",1)</v>
      </c>
      <c r="F7" s="11" t="str">
        <f>_xlfn.DISPIMG("ID_C018496F50A24BACB9F0C79A7168A6C6",1)</f>
        <v>=DISPIMG("ID_C018496F50A24BACB9F0C79A7168A6C6",1)</v>
      </c>
    </row>
    <row r="8" s="2" customFormat="1" ht="200" customHeight="1" spans="1:6">
      <c r="A8" s="10" t="s">
        <v>17</v>
      </c>
      <c r="B8" s="11" t="s">
        <v>15</v>
      </c>
      <c r="C8" s="11">
        <v>348</v>
      </c>
      <c r="D8" s="12" t="s">
        <v>18</v>
      </c>
      <c r="E8" s="11" t="str">
        <f>_xlfn.DISPIMG("ID_71CCB2DD5AC742FE8BC41661AF764EB8",1)</f>
        <v>=DISPIMG("ID_71CCB2DD5AC742FE8BC41661AF764EB8",1)</v>
      </c>
      <c r="F8" s="11" t="str">
        <f>_xlfn.DISPIMG("ID_1BFCB0EAA0594B4EB788D81AC55534C0",1)</f>
        <v>=DISPIMG("ID_1BFCB0EAA0594B4EB788D81AC55534C0",1)</v>
      </c>
    </row>
    <row r="9" s="2" customFormat="1" ht="200" customHeight="1" spans="1:6">
      <c r="A9" s="10" t="s">
        <v>19</v>
      </c>
      <c r="B9" s="11" t="s">
        <v>15</v>
      </c>
      <c r="C9" s="11">
        <v>62</v>
      </c>
      <c r="D9" s="12" t="s">
        <v>20</v>
      </c>
      <c r="E9" s="11" t="str">
        <f>_xlfn.DISPIMG("ID_1FCB308586DF43DE8E39E87689680D2D",1)</f>
        <v>=DISPIMG("ID_1FCB308586DF43DE8E39E87689680D2D",1)</v>
      </c>
      <c r="F9" s="11" t="str">
        <f>_xlfn.DISPIMG("ID_DD642D6D9D8B4DE4BE2C3427E3EDB34E",1)</f>
        <v>=DISPIMG("ID_DD642D6D9D8B4DE4BE2C3427E3EDB34E",1)</v>
      </c>
    </row>
    <row r="10" s="2" customFormat="1" ht="200" customHeight="1" spans="1:6">
      <c r="A10" s="10" t="s">
        <v>21</v>
      </c>
      <c r="B10" s="11" t="s">
        <v>22</v>
      </c>
      <c r="C10" s="11">
        <v>225</v>
      </c>
      <c r="D10" s="12" t="s">
        <v>23</v>
      </c>
      <c r="E10" s="11" t="str">
        <f>_xlfn.DISPIMG("ID_1FCB308586DF43DE8E39E87689680D2D",1)</f>
        <v>=DISPIMG("ID_1FCB308586DF43DE8E39E87689680D2D",1)</v>
      </c>
      <c r="F10" s="11" t="str">
        <f>_xlfn.DISPIMG("ID_4E9F05B89F1C4ECC91B2ED068310DF37",1)</f>
        <v>=DISPIMG("ID_4E9F05B89F1C4ECC91B2ED068310DF37",1)</v>
      </c>
    </row>
    <row r="11" s="2" customFormat="1" ht="200" customHeight="1" spans="1:6">
      <c r="A11" s="10" t="s">
        <v>24</v>
      </c>
      <c r="B11" s="11" t="s">
        <v>22</v>
      </c>
      <c r="C11" s="11">
        <v>7</v>
      </c>
      <c r="D11" s="12" t="s">
        <v>25</v>
      </c>
      <c r="E11" s="11" t="str">
        <f>_xlfn.DISPIMG("ID_FECCBF7A28274ADA940312A15B12EA21",1)</f>
        <v>=DISPIMG("ID_FECCBF7A28274ADA940312A15B12EA21",1)</v>
      </c>
      <c r="F11" s="11" t="str">
        <f>_xlfn.DISPIMG("ID_8CFA17A09BFD4647815E710A2C6A014B",1)</f>
        <v>=DISPIMG("ID_8CFA17A09BFD4647815E710A2C6A014B",1)</v>
      </c>
    </row>
    <row r="12" s="2" customFormat="1" ht="200" customHeight="1" spans="1:6">
      <c r="A12" s="10" t="s">
        <v>26</v>
      </c>
      <c r="B12" s="11" t="s">
        <v>27</v>
      </c>
      <c r="C12" s="11">
        <v>62</v>
      </c>
      <c r="D12" s="14" t="s">
        <v>28</v>
      </c>
      <c r="E12" s="15" t="str">
        <f>_xlfn.DISPIMG("ID_CC2AE0319F6F4E059D68505E1547D37E",1)</f>
        <v>=DISPIMG("ID_CC2AE0319F6F4E059D68505E1547D37E",1)</v>
      </c>
      <c r="F12" s="16"/>
    </row>
    <row r="13" s="2" customFormat="1" ht="200" customHeight="1" spans="1:6">
      <c r="A13" s="10" t="s">
        <v>29</v>
      </c>
      <c r="B13" s="11" t="s">
        <v>27</v>
      </c>
      <c r="C13" s="11">
        <v>31</v>
      </c>
      <c r="D13" s="17"/>
      <c r="E13" s="11" t="str">
        <f>_xlfn.DISPIMG("ID_BEB3831A050C4D88B6D2A4C146E071B9",1)</f>
        <v>=DISPIMG("ID_BEB3831A050C4D88B6D2A4C146E071B9",1)</v>
      </c>
      <c r="F13" s="11"/>
    </row>
    <row r="14" s="2" customFormat="1" ht="200" customHeight="1" spans="1:6">
      <c r="A14" s="10" t="s">
        <v>30</v>
      </c>
      <c r="B14" s="11" t="s">
        <v>27</v>
      </c>
      <c r="C14" s="11">
        <v>31</v>
      </c>
      <c r="D14" s="12" t="s">
        <v>31</v>
      </c>
      <c r="E14" s="11" t="str">
        <f>_xlfn.DISPIMG("ID_48FB0D1116A74868B94B5DF7757EFA80",1)</f>
        <v>=DISPIMG("ID_48FB0D1116A74868B94B5DF7757EFA80",1)</v>
      </c>
      <c r="F14" s="11"/>
    </row>
    <row r="15" s="2" customFormat="1" ht="200" customHeight="1" spans="1:6">
      <c r="A15" s="10" t="s">
        <v>32</v>
      </c>
      <c r="B15" s="11" t="s">
        <v>33</v>
      </c>
      <c r="C15" s="11">
        <v>116</v>
      </c>
      <c r="D15" s="18" t="s">
        <v>34</v>
      </c>
      <c r="E15" s="19" t="str">
        <f>_xlfn.DISPIMG("ID_6A73A9F6DB5A4055B018B9949236CB08",1)</f>
        <v>=DISPIMG("ID_6A73A9F6DB5A4055B018B9949236CB08",1)</v>
      </c>
      <c r="F15" s="19" t="str">
        <f>_xlfn.DISPIMG("ID_F0F362F221E949F7AB633C5A2C2C290B",1)</f>
        <v>=DISPIMG("ID_F0F362F221E949F7AB633C5A2C2C290B",1)</v>
      </c>
    </row>
    <row r="16" s="2" customFormat="1" ht="200" customHeight="1" spans="1:6">
      <c r="A16" s="10" t="s">
        <v>35</v>
      </c>
      <c r="B16" s="11" t="s">
        <v>33</v>
      </c>
      <c r="C16" s="11">
        <v>116</v>
      </c>
      <c r="D16" s="18" t="s">
        <v>36</v>
      </c>
      <c r="E16" s="11" t="str">
        <f>_xlfn.DISPIMG("ID_272B5DFF9605476996DC55FB3C41983C",1)</f>
        <v>=DISPIMG("ID_272B5DFF9605476996DC55FB3C41983C",1)</v>
      </c>
      <c r="F16" s="11" t="str">
        <f>_xlfn.DISPIMG("ID_3A4899EDB90B4CB0B62C717DE573B5E4",1)</f>
        <v>=DISPIMG("ID_3A4899EDB90B4CB0B62C717DE573B5E4",1)</v>
      </c>
    </row>
    <row r="17" s="2" customFormat="1" ht="200" customHeight="1" spans="1:6">
      <c r="A17" s="20" t="s">
        <v>37</v>
      </c>
      <c r="B17" s="21" t="s">
        <v>7</v>
      </c>
      <c r="C17" s="21">
        <v>31</v>
      </c>
      <c r="D17" s="22" t="s">
        <v>38</v>
      </c>
      <c r="E17" s="11" t="str">
        <f>_xlfn.DISPIMG("ID_4910A7CD85854831AC7FD5E4362AFB2A",1)</f>
        <v>=DISPIMG("ID_4910A7CD85854831AC7FD5E4362AFB2A",1)</v>
      </c>
      <c r="F17" s="11" t="str">
        <f>_xlfn.DISPIMG("ID_5510256B6D974370849D2E8200D62697",1)</f>
        <v>=DISPIMG("ID_5510256B6D974370849D2E8200D62697",1)</v>
      </c>
    </row>
    <row r="18" s="2" customFormat="1" ht="200" customHeight="1" spans="1:6">
      <c r="A18" s="20"/>
      <c r="B18" s="23"/>
      <c r="C18" s="23"/>
      <c r="D18" s="24"/>
      <c r="E18" s="11" t="str">
        <f>_xlfn.DISPIMG("ID_90212A823F364DF39DA1591B125634A8",1)</f>
        <v>=DISPIMG("ID_90212A823F364DF39DA1591B125634A8",1)</v>
      </c>
      <c r="F18" s="11" t="str">
        <f>_xlfn.DISPIMG("ID_595AB6644B3A4E9F848FE4A2E6C21666",1)</f>
        <v>=DISPIMG("ID_595AB6644B3A4E9F848FE4A2E6C21666",1)</v>
      </c>
    </row>
  </sheetData>
  <mergeCells count="11">
    <mergeCell ref="A1:F1"/>
    <mergeCell ref="E2:F2"/>
    <mergeCell ref="E12:F12"/>
    <mergeCell ref="E13:F13"/>
    <mergeCell ref="E14:F14"/>
    <mergeCell ref="A17:A18"/>
    <mergeCell ref="B17:B18"/>
    <mergeCell ref="C17:C18"/>
    <mergeCell ref="D3:D4"/>
    <mergeCell ref="D12:D13"/>
    <mergeCell ref="D17:D18"/>
  </mergeCells>
  <printOptions horizontalCentered="1"/>
  <pageMargins left="0.118055555555556" right="0.118055555555556" top="0.472222222222222" bottom="0.118055555555556" header="0.0388888888888889" footer="0.118055555555556"/>
  <pageSetup paperSize="9" scale="80" fitToHeight="0" orientation="landscape" horizontalDpi="600"/>
  <headerFooter/>
  <rowBreaks count="1" manualBreakCount="1">
    <brk id="1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WPS_236680223</cp:lastModifiedBy>
  <dcterms:created xsi:type="dcterms:W3CDTF">2022-09-13T16:36:00Z</dcterms:created>
  <dcterms:modified xsi:type="dcterms:W3CDTF">2023-12-05T07:35:51Z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E6405F7B347541D8BE81E844C2C715B4</vt:lpwstr>
  </property>
  <property fmtid="{D5CDD505-2E9C-101B-9397-08002B2CF9AE}" pid="3" name="KSOProductBuildVer">
    <vt:lpwstr>2052-12.1.0.16120</vt:lpwstr>
  </property>
</Properties>
</file>